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EJERCICIOS PRESUPUESTALES\"/>
    </mc:Choice>
  </mc:AlternateContent>
  <bookViews>
    <workbookView xWindow="0" yWindow="0" windowWidth="16392" windowHeight="5676"/>
  </bookViews>
  <sheets>
    <sheet name="Obligaciones" sheetId="1" r:id="rId1"/>
    <sheet name="Amortización" sheetId="2" r:id="rId2"/>
    <sheet name="Indicadores (2)" sheetId="4" r:id="rId3"/>
  </sheets>
  <externalReferences>
    <externalReference r:id="rId4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  <c r="C7" i="4"/>
  <c r="G7" i="2"/>
  <c r="J10" i="1"/>
  <c r="C8" i="4"/>
  <c r="C17" i="4"/>
  <c r="C18" i="4"/>
  <c r="G9" i="2"/>
  <c r="G11" i="2"/>
  <c r="G13" i="2"/>
  <c r="D17" i="4"/>
  <c r="G10" i="1"/>
  <c r="I10" i="1"/>
  <c r="K10" i="1"/>
  <c r="D7" i="4"/>
  <c r="D8" i="4"/>
  <c r="D18" i="4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<sst xmlns="http://schemas.openxmlformats.org/spreadsheetml/2006/main" count="54" uniqueCount="44">
  <si>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</si>
  <si>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</si>
  <si>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</si>
  <si>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</si>
  <si>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</si>
  <si>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</si>
  <si>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</si>
  <si>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</si>
  <si>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</si>
  <si>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</si>
  <si>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</si>
  <si>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</si>
  <si>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</si>
  <si>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</si>
  <si>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</si>
  <si>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</si>
  <si>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</si>
  <si>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</si>
  <si>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</si>
  <si>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</si>
  <si>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</si>
  <si>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</si>
  <si>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</si>
  <si>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</si>
  <si>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</si>
  <si>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</si>
  <si>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</si>
  <si>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</si>
  <si>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</si>
  <si>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</si>
  <si>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</si>
  <si>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</si>
  <si>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</si>
  <si>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</si>
  <si>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</si>
  <si>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</si>
  <si>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</si>
  <si>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</si>
  <si>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2018</t>
  </si>
  <si>
    <t>Deuda Pública Bruta Total al 31 de Diciembre del año 2018</t>
  </si>
  <si>
    <t>AL 31 de Diciembre 2018</t>
  </si>
  <si>
    <t>AL 31 de Diciembre 2019</t>
  </si>
  <si>
    <t>Enero-Diciembre 2019</t>
  </si>
  <si>
    <t>Deuda Pública Bruta Total  descontando la amortización de Banobras al 31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</si>
</sst>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43" fontId="5" fillId="0" borderId="7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0" fontId="5" fillId="0" borderId="2" xfId="3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10" xfId="3" applyNumberFormat="1" applyFont="1" applyBorder="1" applyAlignment="1">
      <alignment horizontal="center" vertical="center"/>
    </xf>
    <xf numFmtId="0" fontId="5" fillId="0" borderId="0" xfId="0" applyFont="1"/>
    <xf numFmtId="0" fontId="7" fillId="2" borderId="16" xfId="0" applyFont="1" applyFill="1" applyBorder="1" applyAlignment="1">
      <alignment horizontal="center" vertical="center" wrapText="1" readingOrder="1"/>
    </xf>
    <xf numFmtId="0" fontId="5" fillId="0" borderId="0" xfId="0" applyFont="1" applyBorder="1"/>
    <xf numFmtId="0" fontId="8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10" fontId="5" fillId="0" borderId="13" xfId="3" applyNumberFormat="1" applyFont="1" applyBorder="1" applyAlignment="1">
      <alignment vertical="center"/>
    </xf>
    <xf numFmtId="0" fontId="9" fillId="0" borderId="0" xfId="4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10" fontId="5" fillId="0" borderId="14" xfId="3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64" fontId="5" fillId="0" borderId="0" xfId="2" applyNumberFormat="1" applyFont="1" applyBorder="1" applyAlignment="1">
      <alignment vertical="center"/>
    </xf>
    <xf numFmtId="164" fontId="5" fillId="0" borderId="23" xfId="2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164" fontId="5" fillId="0" borderId="5" xfId="2" applyNumberFormat="1" applyFont="1" applyBorder="1" applyAlignment="1">
      <alignment wrapText="1"/>
    </xf>
    <xf numFmtId="164" fontId="6" fillId="0" borderId="2" xfId="2" applyNumberFormat="1" applyFont="1" applyBorder="1" applyAlignment="1"/>
    <xf numFmtId="164" fontId="5" fillId="0" borderId="2" xfId="2" applyNumberFormat="1" applyFont="1" applyBorder="1"/>
    <xf numFmtId="164" fontId="5" fillId="0" borderId="2" xfId="2" applyNumberFormat="1" applyFont="1" applyBorder="1" applyAlignment="1">
      <alignment wrapText="1"/>
    </xf>
    <xf numFmtId="164" fontId="6" fillId="0" borderId="5" xfId="2" applyNumberFormat="1" applyFont="1" applyBorder="1" applyAlignment="1">
      <alignment wrapText="1"/>
    </xf>
    <xf numFmtId="3" fontId="5" fillId="0" borderId="2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43" fontId="5" fillId="0" borderId="22" xfId="1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7" fillId="2" borderId="17" xfId="0" applyFont="1" applyFill="1" applyBorder="1" applyAlignment="1">
      <alignment horizontal="center" wrapText="1" readingOrder="1"/>
    </xf>
    <xf numFmtId="0" fontId="7" fillId="2" borderId="18" xfId="0" applyFont="1" applyFill="1" applyBorder="1" applyAlignment="1">
      <alignment horizontal="center" wrapText="1" readingOrder="1"/>
    </xf>
    <xf numFmtId="0" fontId="7" fillId="2" borderId="15" xfId="0" applyFont="1" applyFill="1" applyBorder="1" applyAlignment="1">
      <alignment horizontal="center" wrapText="1" readingOrder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4" fontId="5" fillId="0" borderId="0" xfId="0" applyNumberFormat="1" applyFont="1"/>
    <xf numFmtId="10" fontId="5" fillId="0" borderId="0" xfId="3" applyNumberFormat="1" applyFont="1"/>
    <xf numFmtId="0" fontId="11" fillId="0" borderId="0" xfId="0" applyFont="1" applyFill="1"/>
    <xf numFmtId="44" fontId="5" fillId="0" borderId="0" xfId="2" applyFont="1"/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0</xdr:rowOff>
    </xdr:from>
    <xdr:to>
      <xdr:col>3</xdr:col>
      <xdr:colOff>199438</xdr:colOff>
      <xdr:row>3</xdr:row>
      <xdr:rowOff>243840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7160"/>
          <a:ext cx="129671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8</xdr:row>
      <xdr:rowOff>59348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2932</xdr:colOff>
      <xdr:row>5</xdr:row>
      <xdr:rowOff>17584</xdr:rowOff>
    </xdr:from>
    <xdr:to>
      <xdr:col>2</xdr:col>
      <xdr:colOff>149470</xdr:colOff>
      <xdr:row>7</xdr:row>
      <xdr:rowOff>58786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240" y="674076"/>
          <a:ext cx="1283676" cy="60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302895</xdr:colOff>
      <xdr:row>0</xdr:row>
      <xdr:rowOff>40005</xdr:rowOff>
    </xdr:from>
    <xdr:to>
      <xdr:col>1</xdr:col>
      <xdr:colOff>1250998</xdr:colOff>
      <xdr:row>4</xdr:row>
      <xdr:rowOff>121652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" y="40005"/>
          <a:ext cx="1260523" cy="607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ramirez/Documents/Jaime%20Ram&#237;rez/JULIAN/DEUDA/CUENTA%20PUBLICA%2019/4TO%20TRIMESTRE%202019/0317_ADP_CodigoPeriodo_CodigoSujeto_CodigoEntidad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DOP"/>
    </sheetNames>
    <sheetDataSet>
      <sheetData sheetId="0">
        <row r="3">
          <cell r="E3">
            <v>1204560763.6199999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zoomScaleNormal="100" zoomScaleSheetLayoutView="100" workbookViewId="0">
      <selection activeCell="E5" sqref="E5:E6"/>
    </sheetView>
  </sheetViews>
  <sheetFormatPr baseColWidth="10" defaultColWidth="9.88671875" defaultRowHeight="10.199999999999999" x14ac:dyDescent="0.2"/>
  <cols>
    <col min="1" max="1" width="9.88671875" style="11"/>
    <col min="2" max="2" width="10.21875" style="11" bestFit="1" customWidth="1"/>
    <col min="3" max="3" width="5.88671875" style="11" bestFit="1" customWidth="1"/>
    <col min="4" max="4" width="7.77734375" style="11" bestFit="1" customWidth="1"/>
    <col min="5" max="5" width="19.21875" style="11" bestFit="1" customWidth="1"/>
    <col min="6" max="6" width="22.6640625" style="11" bestFit="1" customWidth="1"/>
    <col min="7" max="7" width="11.5546875" style="11" bestFit="1" customWidth="1"/>
    <col min="8" max="8" width="9.77734375" style="11" bestFit="1" customWidth="1"/>
    <col min="9" max="9" width="11.5546875" style="11" bestFit="1" customWidth="1"/>
    <col min="10" max="10" width="10.33203125" style="11" bestFit="1" customWidth="1"/>
    <col min="11" max="11" width="9.109375" style="11" bestFit="1" customWidth="1"/>
    <col min="12" max="16384" width="9.88671875" style="11"/>
  </cols>
  <sheetData>
    <row r="1" spans="2:11" ht="10.8" thickBot="1" x14ac:dyDescent="0.25"/>
    <row r="2" spans="2:11" x14ac:dyDescent="0.2">
      <c r="B2" s="47" t="s">
        <v>7</v>
      </c>
      <c r="C2" s="48"/>
      <c r="D2" s="48"/>
      <c r="E2" s="48"/>
      <c r="F2" s="48"/>
      <c r="G2" s="48"/>
      <c r="H2" s="48"/>
      <c r="I2" s="48"/>
      <c r="J2" s="48"/>
      <c r="K2" s="49"/>
    </row>
    <row r="3" spans="2:11" ht="30.75" customHeight="1" x14ac:dyDescent="0.2">
      <c r="B3" s="50" t="s">
        <v>8</v>
      </c>
      <c r="C3" s="51"/>
      <c r="D3" s="51"/>
      <c r="E3" s="51"/>
      <c r="F3" s="51"/>
      <c r="G3" s="51"/>
      <c r="H3" s="51"/>
      <c r="I3" s="51"/>
      <c r="J3" s="51"/>
      <c r="K3" s="52"/>
    </row>
    <row r="4" spans="2:11" ht="19.95" customHeight="1" thickBot="1" x14ac:dyDescent="0.25">
      <c r="B4" s="53" t="s">
        <v>42</v>
      </c>
      <c r="C4" s="54"/>
      <c r="D4" s="54"/>
      <c r="E4" s="54"/>
      <c r="F4" s="54"/>
      <c r="G4" s="54"/>
      <c r="H4" s="54"/>
      <c r="I4" s="54"/>
      <c r="J4" s="54"/>
      <c r="K4" s="55"/>
    </row>
    <row r="5" spans="2:11" ht="63" customHeight="1" x14ac:dyDescent="0.2">
      <c r="B5" s="56" t="s">
        <v>9</v>
      </c>
      <c r="C5" s="58" t="s">
        <v>10</v>
      </c>
      <c r="D5" s="58" t="s">
        <v>11</v>
      </c>
      <c r="E5" s="58" t="s">
        <v>12</v>
      </c>
      <c r="F5" s="58" t="s">
        <v>13</v>
      </c>
      <c r="G5" s="60" t="s">
        <v>14</v>
      </c>
      <c r="H5" s="58" t="s">
        <v>15</v>
      </c>
      <c r="I5" s="43" t="s">
        <v>16</v>
      </c>
      <c r="J5" s="45" t="s">
        <v>17</v>
      </c>
      <c r="K5" s="46"/>
    </row>
    <row r="6" spans="2:11" ht="21" thickBot="1" x14ac:dyDescent="0.25">
      <c r="B6" s="57"/>
      <c r="C6" s="59"/>
      <c r="D6" s="59"/>
      <c r="E6" s="59"/>
      <c r="F6" s="59"/>
      <c r="G6" s="61"/>
      <c r="H6" s="59"/>
      <c r="I6" s="44"/>
      <c r="J6" s="1" t="s">
        <v>18</v>
      </c>
      <c r="K6" s="2" t="s">
        <v>19</v>
      </c>
    </row>
    <row r="7" spans="2:11" ht="31.5" customHeight="1" x14ac:dyDescent="0.2">
      <c r="B7" s="3" t="s">
        <v>20</v>
      </c>
      <c r="C7" s="4" t="s">
        <v>28</v>
      </c>
      <c r="D7" s="4" t="s">
        <v>22</v>
      </c>
      <c r="E7" s="5" t="s">
        <v>23</v>
      </c>
      <c r="F7" s="6" t="s">
        <v>24</v>
      </c>
      <c r="G7" s="26">
        <v>540000000</v>
      </c>
      <c r="H7" s="6" t="s">
        <v>37</v>
      </c>
      <c r="I7" s="26">
        <v>435000000</v>
      </c>
      <c r="J7" s="26">
        <v>105000000</v>
      </c>
      <c r="K7" s="7">
        <f>J7*1/I7</f>
        <v>0.2413793103448276</v>
      </c>
    </row>
    <row r="8" spans="2:11" ht="30.75" customHeight="1" x14ac:dyDescent="0.2">
      <c r="B8" s="3" t="s">
        <v>20</v>
      </c>
      <c r="C8" s="4" t="s">
        <v>21</v>
      </c>
      <c r="D8" s="4" t="s">
        <v>25</v>
      </c>
      <c r="E8" s="5" t="s">
        <v>26</v>
      </c>
      <c r="F8" s="6" t="s">
        <v>27</v>
      </c>
      <c r="G8" s="26">
        <v>609801665.26999998</v>
      </c>
      <c r="H8" s="6" t="s">
        <v>37</v>
      </c>
      <c r="I8" s="26">
        <v>483606728.81999999</v>
      </c>
      <c r="J8" s="26">
        <v>126194936.44999999</v>
      </c>
      <c r="K8" s="7">
        <f>J8*1/I8</f>
        <v>0.26094536930434264</v>
      </c>
    </row>
    <row r="9" spans="2:11" ht="30.75" customHeight="1" x14ac:dyDescent="0.2">
      <c r="B9" s="3" t="s">
        <v>20</v>
      </c>
      <c r="C9" s="4" t="s">
        <v>28</v>
      </c>
      <c r="D9" s="4" t="s">
        <v>29</v>
      </c>
      <c r="E9" s="5" t="s">
        <v>26</v>
      </c>
      <c r="F9" s="5" t="s">
        <v>30</v>
      </c>
      <c r="G9" s="27">
        <v>255769230</v>
      </c>
      <c r="H9" s="6" t="s">
        <v>37</v>
      </c>
      <c r="I9" s="26">
        <v>213780450</v>
      </c>
      <c r="J9" s="26">
        <v>41988780</v>
      </c>
      <c r="K9" s="7">
        <f>J9*1/I9</f>
        <v>0.19641075692375051</v>
      </c>
    </row>
    <row r="10" spans="2:11" ht="28.5" customHeight="1" thickBot="1" x14ac:dyDescent="0.25">
      <c r="B10" s="8"/>
      <c r="C10" s="9"/>
      <c r="D10" s="9"/>
      <c r="E10" s="9"/>
      <c r="F10" s="9"/>
      <c r="G10" s="28">
        <f>SUM(G7:G9)</f>
        <v>1405570895.27</v>
      </c>
      <c r="H10" s="9"/>
      <c r="I10" s="29">
        <f>SUM(I7:I9)</f>
        <v>1132387178.8199999</v>
      </c>
      <c r="J10" s="29">
        <f>SUM(J7:J9)</f>
        <v>273183716.44999999</v>
      </c>
      <c r="K10" s="10">
        <f>J10*1/I10</f>
        <v>0.24124585791819908</v>
      </c>
    </row>
    <row r="12" spans="2:11" x14ac:dyDescent="0.2">
      <c r="I12" s="73"/>
      <c r="J12" s="73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13"/>
  <sheetViews>
    <sheetView showGridLines="0" view="pageBreakPreview" zoomScale="130" zoomScaleNormal="100" zoomScaleSheetLayoutView="130" workbookViewId="0">
      <selection activeCell="B10" sqref="B10:F10"/>
    </sheetView>
  </sheetViews>
  <sheetFormatPr baseColWidth="10" defaultRowHeight="10.199999999999999" x14ac:dyDescent="0.2"/>
  <cols>
    <col min="1" max="1" width="11.5546875" style="11"/>
    <col min="2" max="2" width="16.5546875" style="11" customWidth="1"/>
    <col min="3" max="3" width="19" style="11" customWidth="1"/>
    <col min="4" max="4" width="16.109375" style="11" customWidth="1"/>
    <col min="5" max="5" width="16.5546875" style="11" customWidth="1"/>
    <col min="6" max="6" width="18.88671875" style="11" customWidth="1"/>
    <col min="7" max="7" width="11.5546875" style="11" bestFit="1" customWidth="1"/>
    <col min="8" max="16384" width="11.5546875" style="11"/>
  </cols>
  <sheetData>
    <row r="4" spans="2:7" ht="10.8" thickBot="1" x14ac:dyDescent="0.25"/>
    <row r="5" spans="2:7" ht="10.8" thickBot="1" x14ac:dyDescent="0.25">
      <c r="B5" s="66" t="s">
        <v>0</v>
      </c>
      <c r="C5" s="67"/>
      <c r="D5" s="67"/>
      <c r="E5" s="67"/>
      <c r="F5" s="68"/>
      <c r="G5" s="12" t="s">
        <v>1</v>
      </c>
    </row>
    <row r="6" spans="2:7" ht="22.5" customHeight="1" thickBot="1" x14ac:dyDescent="0.25">
      <c r="B6" s="69" t="s">
        <v>38</v>
      </c>
      <c r="C6" s="70"/>
      <c r="D6" s="70"/>
      <c r="E6" s="70"/>
      <c r="F6" s="70"/>
      <c r="G6" s="30">
        <v>1204560763.6199999</v>
      </c>
    </row>
    <row r="7" spans="2:7" ht="22.5" customHeight="1" x14ac:dyDescent="0.2">
      <c r="B7" s="69" t="s">
        <v>39</v>
      </c>
      <c r="C7" s="70"/>
      <c r="D7" s="70"/>
      <c r="E7" s="70"/>
      <c r="F7" s="70"/>
      <c r="G7" s="31">
        <f>+G6</f>
        <v>1204560763.6199999</v>
      </c>
    </row>
    <row r="8" spans="2:7" ht="23.25" customHeight="1" x14ac:dyDescent="0.2">
      <c r="B8" s="62" t="s">
        <v>2</v>
      </c>
      <c r="C8" s="63"/>
      <c r="D8" s="63"/>
      <c r="E8" s="63"/>
      <c r="F8" s="63"/>
      <c r="G8" s="32">
        <v>31927784.800000001</v>
      </c>
    </row>
    <row r="9" spans="2:7" ht="23.25" customHeight="1" x14ac:dyDescent="0.2">
      <c r="B9" s="62" t="s">
        <v>3</v>
      </c>
      <c r="C9" s="63"/>
      <c r="D9" s="63"/>
      <c r="E9" s="63"/>
      <c r="F9" s="63"/>
      <c r="G9" s="32">
        <f>G7-G8</f>
        <v>1172632978.8199999</v>
      </c>
    </row>
    <row r="10" spans="2:7" ht="19.5" customHeight="1" x14ac:dyDescent="0.2">
      <c r="B10" s="71" t="s">
        <v>4</v>
      </c>
      <c r="C10" s="72"/>
      <c r="D10" s="72"/>
      <c r="E10" s="72"/>
      <c r="F10" s="72"/>
      <c r="G10" s="33">
        <v>10245800</v>
      </c>
    </row>
    <row r="11" spans="2:7" ht="20.25" customHeight="1" x14ac:dyDescent="0.2">
      <c r="B11" s="62" t="s">
        <v>5</v>
      </c>
      <c r="C11" s="63"/>
      <c r="D11" s="63"/>
      <c r="E11" s="63"/>
      <c r="F11" s="63"/>
      <c r="G11" s="33">
        <f>G9-G10</f>
        <v>1162387178.8199999</v>
      </c>
    </row>
    <row r="12" spans="2:7" ht="20.25" customHeight="1" x14ac:dyDescent="0.2">
      <c r="B12" s="62" t="s">
        <v>6</v>
      </c>
      <c r="C12" s="63"/>
      <c r="D12" s="63"/>
      <c r="E12" s="63"/>
      <c r="F12" s="63"/>
      <c r="G12" s="33">
        <v>30000000</v>
      </c>
    </row>
    <row r="13" spans="2:7" ht="25.5" customHeight="1" thickBot="1" x14ac:dyDescent="0.25">
      <c r="B13" s="64" t="s">
        <v>43</v>
      </c>
      <c r="C13" s="65"/>
      <c r="D13" s="65"/>
      <c r="E13" s="65"/>
      <c r="F13" s="65"/>
      <c r="G13" s="34">
        <f>G11-G12</f>
        <v>1132387178.8199999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E28"/>
  <sheetViews>
    <sheetView showGridLines="0" view="pageBreakPreview" zoomScaleNormal="100" zoomScaleSheetLayoutView="100" workbookViewId="0">
      <selection activeCell="E15" sqref="E15"/>
    </sheetView>
  </sheetViews>
  <sheetFormatPr baseColWidth="10" defaultRowHeight="10.199999999999999" x14ac:dyDescent="0.2"/>
  <cols>
    <col min="1" max="1" width="4.5546875" style="11" customWidth="1"/>
    <col min="2" max="2" width="28.44140625" style="11" bestFit="1" customWidth="1"/>
    <col min="3" max="4" width="18.21875" style="11" bestFit="1" customWidth="1"/>
    <col min="5" max="16384" width="11.5546875" style="11"/>
  </cols>
  <sheetData>
    <row r="4" spans="2:5" ht="10.8" thickBot="1" x14ac:dyDescent="0.25">
      <c r="B4" s="13"/>
      <c r="C4" s="13"/>
      <c r="D4" s="13"/>
    </row>
    <row r="5" spans="2:5" ht="10.8" thickBot="1" x14ac:dyDescent="0.25">
      <c r="B5" s="14"/>
      <c r="C5" s="15" t="s">
        <v>40</v>
      </c>
      <c r="D5" s="25" t="s">
        <v>41</v>
      </c>
    </row>
    <row r="6" spans="2:5" x14ac:dyDescent="0.2">
      <c r="B6" s="16" t="s">
        <v>31</v>
      </c>
      <c r="C6" s="35">
        <v>118503000000</v>
      </c>
      <c r="D6" s="36">
        <v>118503000000</v>
      </c>
    </row>
    <row r="7" spans="2:5" ht="10.8" thickBot="1" x14ac:dyDescent="0.25">
      <c r="B7" s="17" t="s">
        <v>32</v>
      </c>
      <c r="C7" s="37">
        <f>[1]EADOP!$E$3</f>
        <v>1204560763.6199999</v>
      </c>
      <c r="D7" s="38">
        <f>+D17</f>
        <v>1132387178.8199999</v>
      </c>
    </row>
    <row r="8" spans="2:5" ht="10.8" thickBot="1" x14ac:dyDescent="0.25">
      <c r="B8" s="18" t="s">
        <v>33</v>
      </c>
      <c r="C8" s="19">
        <f>C7/C6</f>
        <v>1.0164812398167133E-2</v>
      </c>
      <c r="D8" s="19">
        <f>D7/D6</f>
        <v>9.5557680296701336E-3</v>
      </c>
      <c r="E8" s="74"/>
    </row>
    <row r="9" spans="2:5" x14ac:dyDescent="0.2">
      <c r="B9" s="13"/>
    </row>
    <row r="10" spans="2:5" x14ac:dyDescent="0.2">
      <c r="B10" s="13"/>
    </row>
    <row r="11" spans="2:5" x14ac:dyDescent="0.2">
      <c r="B11" s="13" t="s">
        <v>34</v>
      </c>
      <c r="C11" s="13"/>
      <c r="D11" s="13"/>
      <c r="E11" s="13"/>
    </row>
    <row r="12" spans="2:5" x14ac:dyDescent="0.2">
      <c r="B12" s="20" t="s">
        <v>36</v>
      </c>
      <c r="C12" s="21"/>
      <c r="D12" s="21"/>
      <c r="E12" s="21"/>
    </row>
    <row r="13" spans="2:5" x14ac:dyDescent="0.2">
      <c r="B13" s="21"/>
      <c r="C13" s="21"/>
      <c r="D13" s="21"/>
      <c r="E13" s="21"/>
    </row>
    <row r="14" spans="2:5" ht="10.8" thickBot="1" x14ac:dyDescent="0.25">
      <c r="B14" s="13"/>
    </row>
    <row r="15" spans="2:5" ht="10.8" thickBot="1" x14ac:dyDescent="0.25">
      <c r="B15" s="22"/>
      <c r="C15" s="15" t="s">
        <v>40</v>
      </c>
      <c r="D15" s="25" t="s">
        <v>41</v>
      </c>
    </row>
    <row r="16" spans="2:5" x14ac:dyDescent="0.2">
      <c r="B16" s="16" t="s">
        <v>35</v>
      </c>
      <c r="C16" s="39">
        <v>1875399055</v>
      </c>
      <c r="D16" s="40">
        <v>1949030503.2</v>
      </c>
      <c r="E16" s="75"/>
    </row>
    <row r="17" spans="2:4" ht="10.8" thickBot="1" x14ac:dyDescent="0.25">
      <c r="B17" s="23" t="s">
        <v>32</v>
      </c>
      <c r="C17" s="41">
        <f>C7</f>
        <v>1204560763.6199999</v>
      </c>
      <c r="D17" s="42">
        <f>+Amortización!G13</f>
        <v>1132387178.8199999</v>
      </c>
    </row>
    <row r="18" spans="2:4" ht="10.8" thickBot="1" x14ac:dyDescent="0.25">
      <c r="B18" s="18" t="s">
        <v>33</v>
      </c>
      <c r="C18" s="24">
        <f>C17/C16</f>
        <v>0.64229570789668544</v>
      </c>
      <c r="D18" s="24">
        <f>D17/D16</f>
        <v>0.58100023419890001</v>
      </c>
    </row>
    <row r="22" spans="2:4" x14ac:dyDescent="0.2">
      <c r="C22" s="76"/>
      <c r="D22" s="76"/>
    </row>
    <row r="23" spans="2:4" x14ac:dyDescent="0.2">
      <c r="C23" s="76"/>
      <c r="D23" s="76"/>
    </row>
    <row r="24" spans="2:4" x14ac:dyDescent="0.2">
      <c r="C24" s="76"/>
      <c r="D24" s="76"/>
    </row>
    <row r="25" spans="2:4" x14ac:dyDescent="0.2">
      <c r="C25" s="76"/>
      <c r="D25" s="76"/>
    </row>
    <row r="26" spans="2:4" x14ac:dyDescent="0.2">
      <c r="C26" s="76"/>
      <c r="D26" s="76"/>
    </row>
    <row r="27" spans="2:4" x14ac:dyDescent="0.2">
      <c r="C27" s="76"/>
      <c r="D27" s="76"/>
    </row>
    <row r="28" spans="2:4" x14ac:dyDescent="0.2">
      <c r="C28" s="76"/>
      <c r="D28" s="76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2020-02-04T14:41:58Z</cp:lastPrinted>
  <dcterms:created xsi:type="dcterms:W3CDTF">2016-06-13T19:42:18Z</dcterms:created>
  <dcterms:modified xsi:type="dcterms:W3CDTF">2020-02-04T14:45:34Z</dcterms:modified>
</cp:coreProperties>
</file>